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207D0D17-9F55-9E4B-B061-902C52B338D3}" xr6:coauthVersionLast="47" xr6:coauthVersionMax="47" xr10:uidLastSave="{00000000-0000-0000-0000-000000000000}"/>
  <bookViews>
    <workbookView xWindow="28800" yWindow="0" windowWidth="38400" windowHeight="21600" xr2:uid="{2348A4E0-8013-451A-9DFB-4B893F59DBB1}"/>
  </bookViews>
  <sheets>
    <sheet name="LP-03" sheetId="1" r:id="rId1"/>
    <sheet name="LP03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H23" i="1"/>
  <c r="H22" i="1"/>
  <c r="C23" i="1"/>
  <c r="B23" i="1"/>
  <c r="D23" i="1"/>
  <c r="D22" i="1"/>
  <c r="D21" i="1"/>
  <c r="B21" i="1" s="1"/>
  <c r="D20" i="1"/>
  <c r="D19" i="1"/>
  <c r="B19" i="1" s="1"/>
  <c r="D18" i="1"/>
  <c r="A21" i="1"/>
  <c r="H21" i="1" s="1"/>
  <c r="A19" i="1"/>
  <c r="H18" i="1" s="1"/>
  <c r="B24" i="1"/>
  <c r="C22" i="1"/>
  <c r="C20" i="1"/>
  <c r="C18" i="1"/>
  <c r="B20" i="1" l="1"/>
  <c r="B18" i="1"/>
  <c r="B22" i="1"/>
  <c r="C19" i="1"/>
  <c r="C21" i="1"/>
  <c r="H20" i="1"/>
  <c r="H19" i="1"/>
  <c r="I19" i="1" l="1"/>
  <c r="I21" i="1"/>
  <c r="I22" i="1"/>
  <c r="I18" i="1"/>
  <c r="I20" i="1"/>
  <c r="I25" i="1" l="1"/>
</calcChain>
</file>

<file path=xl/sharedStrings.xml><?xml version="1.0" encoding="utf-8"?>
<sst xmlns="http://schemas.openxmlformats.org/spreadsheetml/2006/main" count="34" uniqueCount="34">
  <si>
    <t>LP-03 Toronto (échelons 1 à 8)</t>
  </si>
  <si>
    <t>ÉCHELON</t>
  </si>
  <si>
    <t>10 mai 2022 - traitement antérieur</t>
  </si>
  <si>
    <t>10 mai 2022 - rajustement salarial</t>
  </si>
  <si>
    <t>10 mai 2023 - rajustement aux lignes salariales</t>
  </si>
  <si>
    <t>10 mai 2024 - rajustement salarial</t>
  </si>
  <si>
    <t>L’ancienne convention s’arrêtait à l’échelon 6</t>
  </si>
  <si>
    <t>Échelon au 9 mai 2022</t>
  </si>
  <si>
    <t>Date d’anniversaire</t>
  </si>
  <si>
    <t>Échelon mis à jour au 9 mai 2022 - selon la nouvelle convention</t>
  </si>
  <si>
    <t>(échelons 1 à 6)</t>
  </si>
  <si>
    <t>(utiliser une date d’anniversaire entre le 5/09/2021 et le 5/10/2022)</t>
  </si>
  <si>
    <t>(échelons 1 à 8)</t>
  </si>
  <si>
    <t>Traitement antérieur</t>
  </si>
  <si>
    <t>Nouveau traitement</t>
  </si>
  <si>
    <t>Échelon</t>
  </si>
  <si>
    <t>Prime de rendement (%)</t>
  </si>
  <si>
    <t>Jours applicables</t>
  </si>
  <si>
    <t>Traitement rétroactif</t>
  </si>
  <si>
    <t>TRAITEMENT BRUT</t>
  </si>
  <si>
    <t>Hypothèses :</t>
  </si>
  <si>
    <t>Estimation du traitement rétroactif jusqu’au 31 décembre 2024, à supposer que la rémunération de l’employé n’ait fait l’objet d’aucun rajustement après le 3 mai 2024.</t>
  </si>
  <si>
    <t>Il s’agit d’une estimation seulement, calculée à partir d’un nombre limité de facteurs. Les résultats réels pourraient différer considérablement.</t>
  </si>
  <si>
    <t>Prise en compte de toutes les années applicables (personne employée au 9 mai 2022).</t>
  </si>
  <si>
    <t>Le niveau de traitement selon l’ancienne convention s’arrêtait à l’échelon 6, plus la prime de rendement.</t>
  </si>
  <si>
    <t>Instructions :</t>
  </si>
  <si>
    <t>Entrez votre échelon au 9 mai 2022 dans la cellule C10.</t>
  </si>
  <si>
    <t>Entrez votre échelon mis à jour au 9 mai 2022 selon la nouvelle convention collective dans la cellule C12.</t>
  </si>
  <si>
    <t>Entrez une date d’anniversaire entre le 5/9/2021 et le 5/10/2022 dans la cellule 11 - si vous avez atteint le sommet de l’échelle, entrez la date du 31 mars 2022.</t>
  </si>
  <si>
    <t>Entrez le taux de prime de rendement applicable dans les cellules  E18 à E22 (soit 0,00, 4,6 ou 7,0) - que vous soyez admissible à cette rémunération au rendement ou pas.</t>
  </si>
  <si>
    <t>La cellule A24 peut être actualisée en fonction d’une autre date effective de fin (après le 1er juillet 2025).</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</si>
  <si>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</si>
  <si>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 xml:space="preserve">Si la rémunération a été rajustée après le 3 mai 2024 - Outrepasser la date de fin du dernier jour de la période de paie au cours de laquelle votre taux de rémunération est mis à jour, conformément à la convention collective. </t>
  </si>
  <si>
    <t>La cellule A24 devrait être actualisée en fonction du dernier jour de la période de paie au cours de laquelle votre taux de rémunération a été mis à jour conformément à la convention collective.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</si>
</sst>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3" tint="0.749992370372631"/>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 fontId="0" fillId="2" borderId="0" xfId="1" applyNumberFormat="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3" borderId="0" xfId="1" applyNumberFormat="1" applyFont="1" applyFill="1"/>
    <xf numFmtId="165" fontId="0" fillId="0" borderId="0" xfId="1" applyNumberFormat="1" applyFont="1"/>
    <xf numFmtId="165" fontId="0" fillId="2" borderId="0" xfId="0" applyNumberFormat="1" applyFill="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370286</xdr:colOff>
      <xdr:row>20</xdr:row>
      <xdr:rowOff>20518</xdr:rowOff>
    </xdr:to>
    <xdr:pic>
      <xdr:nvPicPr>
        <xdr:cNvPr id="4" name="Picture 3">
          <a:extLst>
            <a:ext uri="{FF2B5EF4-FFF2-40B4-BE49-F238E27FC236}">
              <a16:creationId xmlns:a16="http://schemas.microsoft.com/office/drawing/2014/main" id="{6590C555-ECC8-4BEB-9126-7EE50B9A44D8}"/>
            </a:ext>
          </a:extLst>
        </xdr:cNvPr>
        <xdr:cNvPicPr>
          <a:picLocks noChangeAspect="1"/>
        </xdr:cNvPicPr>
      </xdr:nvPicPr>
      <xdr:blipFill>
        <a:blip xmlns:r="http://schemas.openxmlformats.org/officeDocument/2006/relationships" r:embed="rId1"/>
        <a:stretch>
          <a:fillRect/>
        </a:stretch>
      </xdr:blipFill>
      <xdr:spPr>
        <a:xfrm>
          <a:off x="0" y="182880"/>
          <a:ext cx="9514286" cy="3495238"/>
        </a:xfrm>
        <a:prstGeom prst="rect">
          <a:avLst/>
        </a:prstGeom>
      </xdr:spPr>
    </xdr:pic>
    <xdr:clientData/>
  </xdr:twoCellAnchor>
  <xdr:twoCellAnchor editAs="oneCell">
    <xdr:from>
      <xdr:col>0</xdr:col>
      <xdr:colOff>0</xdr:colOff>
      <xdr:row>21</xdr:row>
      <xdr:rowOff>0</xdr:rowOff>
    </xdr:from>
    <xdr:to>
      <xdr:col>15</xdr:col>
      <xdr:colOff>379809</xdr:colOff>
      <xdr:row>41</xdr:row>
      <xdr:rowOff>9067</xdr:rowOff>
    </xdr:to>
    <xdr:pic>
      <xdr:nvPicPr>
        <xdr:cNvPr id="5" name="Picture 4">
          <a:extLst>
            <a:ext uri="{FF2B5EF4-FFF2-40B4-BE49-F238E27FC236}">
              <a16:creationId xmlns:a16="http://schemas.microsoft.com/office/drawing/2014/main" id="{18888ED7-EC28-4308-9D63-E4461048BEC1}"/>
            </a:ext>
          </a:extLst>
        </xdr:cNvPr>
        <xdr:cNvPicPr>
          <a:picLocks noChangeAspect="1"/>
        </xdr:cNvPicPr>
      </xdr:nvPicPr>
      <xdr:blipFill>
        <a:blip xmlns:r="http://schemas.openxmlformats.org/officeDocument/2006/relationships" r:embed="rId2"/>
        <a:stretch>
          <a:fillRect/>
        </a:stretch>
      </xdr:blipFill>
      <xdr:spPr>
        <a:xfrm>
          <a:off x="0" y="3840480"/>
          <a:ext cx="9523809" cy="36666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M49"/>
  <sheetViews>
    <sheetView tabSelected="1" workbookViewId="0">
      <selection activeCell="O11" sqref="O11"/>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7" width="11.1640625" bestFit="1" customWidth="1"/>
    <col min="8" max="8" width="13.1640625" customWidth="1"/>
    <col min="9" max="10" width="11.1640625" bestFit="1" customWidth="1"/>
    <col min="11" max="13" width="11.5" bestFit="1" customWidth="1"/>
  </cols>
  <sheetData>
    <row r="2" spans="1:13" x14ac:dyDescent="0.2">
      <c r="A2" s="9" t="s">
        <v>0</v>
      </c>
    </row>
    <row r="3" spans="1:13" x14ac:dyDescent="0.2">
      <c r="B3" s="9" t="s">
        <v>1</v>
      </c>
      <c r="C3" s="11">
        <v>1</v>
      </c>
      <c r="D3" s="11">
        <v>2</v>
      </c>
      <c r="E3" s="11">
        <v>3</v>
      </c>
      <c r="F3" s="11">
        <v>4</v>
      </c>
      <c r="G3" s="11">
        <v>5</v>
      </c>
      <c r="H3" s="11">
        <v>6</v>
      </c>
      <c r="I3" s="11">
        <v>7</v>
      </c>
      <c r="J3" s="11">
        <v>8</v>
      </c>
      <c r="K3" s="11"/>
      <c r="L3" s="11"/>
      <c r="M3" s="11"/>
    </row>
    <row r="4" spans="1:13" x14ac:dyDescent="0.2">
      <c r="A4" t="s">
        <v>2</v>
      </c>
      <c r="C4" s="13">
        <v>146164</v>
      </c>
      <c r="D4" s="13">
        <v>153036</v>
      </c>
      <c r="E4" s="13">
        <v>160227</v>
      </c>
      <c r="F4" s="13">
        <v>167758</v>
      </c>
      <c r="G4" s="13">
        <v>175643</v>
      </c>
      <c r="H4" s="13">
        <v>183897</v>
      </c>
      <c r="I4" s="12">
        <v>192541</v>
      </c>
      <c r="J4" s="12">
        <v>201590</v>
      </c>
      <c r="K4" t="s">
        <v>6</v>
      </c>
      <c r="L4" s="10"/>
      <c r="M4" s="10"/>
    </row>
    <row r="5" spans="1:13" x14ac:dyDescent="0.2">
      <c r="A5" t="s">
        <v>3</v>
      </c>
      <c r="C5" s="13">
        <v>153171</v>
      </c>
      <c r="D5" s="13">
        <v>160372</v>
      </c>
      <c r="E5" s="13">
        <v>167908</v>
      </c>
      <c r="F5" s="13">
        <v>175800</v>
      </c>
      <c r="G5" s="13">
        <v>184063</v>
      </c>
      <c r="H5" s="13">
        <v>192712</v>
      </c>
      <c r="I5" s="12">
        <v>201771</v>
      </c>
      <c r="J5" s="12">
        <v>211254</v>
      </c>
      <c r="K5" s="10"/>
      <c r="L5" s="10"/>
      <c r="M5" s="10"/>
    </row>
    <row r="6" spans="1:13" x14ac:dyDescent="0.2">
      <c r="A6" t="s">
        <v>4</v>
      </c>
      <c r="C6" s="13">
        <v>158555</v>
      </c>
      <c r="D6" s="13">
        <v>166009</v>
      </c>
      <c r="E6" s="13">
        <v>173810</v>
      </c>
      <c r="F6" s="13">
        <v>181979</v>
      </c>
      <c r="G6" s="13">
        <v>190533</v>
      </c>
      <c r="H6" s="13">
        <v>199485</v>
      </c>
      <c r="I6" s="12">
        <v>208863</v>
      </c>
      <c r="J6" s="12">
        <v>218680</v>
      </c>
      <c r="K6" s="10"/>
      <c r="L6" s="10"/>
      <c r="M6" s="10"/>
    </row>
    <row r="7" spans="1:13" x14ac:dyDescent="0.2">
      <c r="A7" t="s">
        <v>5</v>
      </c>
      <c r="C7" s="13">
        <v>162130</v>
      </c>
      <c r="D7" s="13">
        <v>169752</v>
      </c>
      <c r="E7" s="13">
        <v>177729</v>
      </c>
      <c r="F7" s="13">
        <v>186083</v>
      </c>
      <c r="G7" s="13">
        <v>194830</v>
      </c>
      <c r="H7" s="13">
        <v>203984</v>
      </c>
      <c r="I7" s="12">
        <v>213573</v>
      </c>
      <c r="J7" s="12">
        <v>223612</v>
      </c>
      <c r="K7" s="10"/>
      <c r="L7" s="10"/>
      <c r="M7" s="10"/>
    </row>
    <row r="10" spans="1:13" x14ac:dyDescent="0.2">
      <c r="A10" t="s">
        <v>7</v>
      </c>
      <c r="C10" s="6">
        <v>6</v>
      </c>
      <c r="D10" t="s">
        <v>10</v>
      </c>
    </row>
    <row r="11" spans="1:13" x14ac:dyDescent="0.2">
      <c r="A11" t="s">
        <v>8</v>
      </c>
      <c r="C11" s="8">
        <v>44562</v>
      </c>
      <c r="D11" t="s">
        <v>11</v>
      </c>
      <c r="K11" s="2"/>
    </row>
    <row r="12" spans="1:13" x14ac:dyDescent="0.2">
      <c r="A12" t="s">
        <v>9</v>
      </c>
      <c r="C12" s="14">
        <v>8</v>
      </c>
      <c r="D12" t="s">
        <v>12</v>
      </c>
    </row>
    <row r="17" spans="1:12" x14ac:dyDescent="0.2">
      <c r="B17" s="9" t="s">
        <v>13</v>
      </c>
      <c r="C17" s="9" t="s">
        <v>14</v>
      </c>
      <c r="D17" s="9" t="s">
        <v>15</v>
      </c>
      <c r="E17" s="9" t="s">
        <v>16</v>
      </c>
      <c r="F17" s="9"/>
      <c r="G17" s="9"/>
      <c r="H17" s="9" t="s">
        <v>17</v>
      </c>
      <c r="I17" s="9" t="s">
        <v>18</v>
      </c>
      <c r="J17" s="9"/>
    </row>
    <row r="18" spans="1:12" x14ac:dyDescent="0.2">
      <c r="A18" s="15">
        <v>44691</v>
      </c>
      <c r="B18" s="10">
        <f t="shared" ref="B18:B23" si="0">IF(D18&lt;6,(_xlfn.XLOOKUP(D18,$C$3:$J$3,$C$4:$J$4)),($H$4*(1+(E18/100))))</f>
        <v>183897</v>
      </c>
      <c r="C18" s="1">
        <f>IF(D18&lt;8,(_xlfn.XLOOKUP(D18,$C$3:$J$3,$C$5:$J$5)),($J$5*(1+(E18/100))))</f>
        <v>211254</v>
      </c>
      <c r="D18" s="1">
        <f>C12</f>
        <v>8</v>
      </c>
      <c r="E18" s="7">
        <v>0</v>
      </c>
      <c r="F18" s="1"/>
      <c r="H18" s="4">
        <f>A19-A18</f>
        <v>236</v>
      </c>
      <c r="I18" s="2">
        <f t="shared" ref="I18:I23" si="1">(C18-B18)/365*H18</f>
        <v>17688.361643835618</v>
      </c>
      <c r="J18" s="2"/>
      <c r="L18" s="2"/>
    </row>
    <row r="19" spans="1:12" x14ac:dyDescent="0.2">
      <c r="A19" s="15">
        <f>C11+365</f>
        <v>44927</v>
      </c>
      <c r="B19" s="10">
        <f t="shared" si="0"/>
        <v>183897</v>
      </c>
      <c r="C19" s="1">
        <f>IF(D19&lt;8,(_xlfn.XLOOKUP(D19,$C$3:$J$3,$C$5:$J$5)),($J$5*(1+(E19/100))))</f>
        <v>211254</v>
      </c>
      <c r="D19" s="1">
        <f>C12+1</f>
        <v>9</v>
      </c>
      <c r="E19" s="7">
        <v>0</v>
      </c>
      <c r="F19" s="1"/>
      <c r="H19" s="4">
        <f t="shared" ref="H19:H21" si="2">A20-A19</f>
        <v>129</v>
      </c>
      <c r="I19" s="2">
        <f t="shared" si="1"/>
        <v>9668.6383561643852</v>
      </c>
      <c r="J19" s="2"/>
      <c r="L19" s="2"/>
    </row>
    <row r="20" spans="1:12" x14ac:dyDescent="0.2">
      <c r="A20" s="15">
        <v>45056</v>
      </c>
      <c r="B20" s="10">
        <f t="shared" si="0"/>
        <v>183897</v>
      </c>
      <c r="C20" s="1">
        <f>IF(D20&lt;8,(_xlfn.XLOOKUP(D20,$C$3:$J$3,$C$6:$J$6)),($J$6*(1+(E20/100))))</f>
        <v>218680</v>
      </c>
      <c r="D20" s="1">
        <f>C12+1</f>
        <v>9</v>
      </c>
      <c r="E20" s="7">
        <v>0</v>
      </c>
      <c r="F20" s="1"/>
      <c r="H20" s="4">
        <f t="shared" si="2"/>
        <v>236</v>
      </c>
      <c r="I20" s="2">
        <f t="shared" si="1"/>
        <v>22489.8301369863</v>
      </c>
      <c r="J20" s="2"/>
      <c r="L20" s="2"/>
    </row>
    <row r="21" spans="1:12" x14ac:dyDescent="0.2">
      <c r="A21" s="15">
        <f>C11+365*2</f>
        <v>45292</v>
      </c>
      <c r="B21" s="10">
        <f t="shared" si="0"/>
        <v>192356.26200000002</v>
      </c>
      <c r="C21" s="1">
        <f>IF(D21&lt;8,(_xlfn.XLOOKUP(D21,$C$3:$J$3,$C$6:$J$6)),($J$6*(1+(E21/100))))</f>
        <v>228739.28</v>
      </c>
      <c r="D21" s="1">
        <f>C12+2</f>
        <v>10</v>
      </c>
      <c r="E21" s="7">
        <v>4.5999999999999996</v>
      </c>
      <c r="F21" s="1"/>
      <c r="G21" s="2"/>
      <c r="H21" s="4">
        <f t="shared" si="2"/>
        <v>130</v>
      </c>
      <c r="I21" s="2">
        <f t="shared" si="1"/>
        <v>12958.335178082185</v>
      </c>
      <c r="J21" s="2"/>
      <c r="L21" s="2"/>
    </row>
    <row r="22" spans="1:12" x14ac:dyDescent="0.2">
      <c r="A22" s="15">
        <v>45422</v>
      </c>
      <c r="B22" s="10">
        <f t="shared" si="0"/>
        <v>192356.26200000002</v>
      </c>
      <c r="C22" s="1">
        <f>IF(D22&lt;8,(_xlfn.XLOOKUP(D22,$C$3:$J$3,$C$7:$J$7)),($J$7*(1+(E22/100))))</f>
        <v>233898.152</v>
      </c>
      <c r="D22" s="1">
        <f>C12+2</f>
        <v>10</v>
      </c>
      <c r="E22" s="7">
        <v>4.5999999999999996</v>
      </c>
      <c r="F22" s="1"/>
      <c r="H22" s="4">
        <f>A23-A22</f>
        <v>365</v>
      </c>
      <c r="I22" s="2">
        <f t="shared" si="1"/>
        <v>41541.889999999985</v>
      </c>
      <c r="J22" s="2"/>
      <c r="L22" s="2"/>
    </row>
    <row r="23" spans="1:12" x14ac:dyDescent="0.2">
      <c r="A23" s="15">
        <v>45787</v>
      </c>
      <c r="B23" s="10">
        <f t="shared" si="0"/>
        <v>183897</v>
      </c>
      <c r="C23" s="1">
        <f>IF(D23&lt;8,(_xlfn.XLOOKUP(D23,$C$3:$J$3,$C$7:$J$7)),($J$7*(1+(E23/100))))</f>
        <v>223612</v>
      </c>
      <c r="D23" s="1">
        <f>C12+3</f>
        <v>11</v>
      </c>
      <c r="E23" s="7">
        <v>0</v>
      </c>
      <c r="F23" s="1"/>
      <c r="H23" s="4">
        <f>A24-A23</f>
        <v>52</v>
      </c>
      <c r="I23" s="2">
        <f t="shared" si="1"/>
        <v>5658.0273972602745</v>
      </c>
      <c r="J23" s="2"/>
      <c r="L23" s="2"/>
    </row>
    <row r="24" spans="1:12" x14ac:dyDescent="0.2">
      <c r="A24" s="16">
        <v>45839</v>
      </c>
      <c r="B24" s="1">
        <f t="shared" ref="B24" si="3">J8*1.046</f>
        <v>0</v>
      </c>
      <c r="I24" s="3"/>
    </row>
    <row r="25" spans="1:12" x14ac:dyDescent="0.2">
      <c r="I25" s="2">
        <f>SUM(I18:I24)</f>
        <v>110005.08271232875</v>
      </c>
      <c r="J25" s="9" t="s">
        <v>19</v>
      </c>
    </row>
    <row r="27" spans="1:12" x14ac:dyDescent="0.2">
      <c r="A27" s="9" t="s">
        <v>20</v>
      </c>
      <c r="B27" t="s">
        <v>21</v>
      </c>
    </row>
    <row r="28" spans="1:12" x14ac:dyDescent="0.2">
      <c r="A28" s="9"/>
      <c r="B28" t="s">
        <v>32</v>
      </c>
    </row>
    <row r="29" spans="1:12" x14ac:dyDescent="0.2">
      <c r="A29" s="9"/>
      <c r="B29" t="s">
        <v>24</v>
      </c>
    </row>
    <row r="30" spans="1:12" x14ac:dyDescent="0.2">
      <c r="A30" s="9"/>
      <c r="B30" t="s">
        <v>22</v>
      </c>
    </row>
    <row r="31" spans="1:12" x14ac:dyDescent="0.2">
      <c r="B31" t="s">
        <v>23</v>
      </c>
    </row>
    <row r="33" spans="1:13" x14ac:dyDescent="0.2">
      <c r="A33" s="9" t="s">
        <v>25</v>
      </c>
      <c r="B33" s="5"/>
    </row>
    <row r="34" spans="1:13" x14ac:dyDescent="0.2">
      <c r="B34" t="s">
        <v>26</v>
      </c>
    </row>
    <row r="35" spans="1:13" x14ac:dyDescent="0.2">
      <c r="B35" t="s">
        <v>27</v>
      </c>
    </row>
    <row r="36" spans="1:13" x14ac:dyDescent="0.2">
      <c r="B36" t="s">
        <v>28</v>
      </c>
    </row>
    <row r="37" spans="1:13" x14ac:dyDescent="0.2">
      <c r="B37" t="s">
        <v>29</v>
      </c>
      <c r="C37" s="2"/>
      <c r="D37" s="2"/>
      <c r="E37" s="2"/>
      <c r="F37" s="2"/>
      <c r="G37" s="2"/>
      <c r="H37" s="2"/>
      <c r="I37" s="2"/>
      <c r="J37" s="2"/>
      <c r="K37" s="2"/>
      <c r="L37" s="2"/>
      <c r="M37" s="2"/>
    </row>
    <row r="38" spans="1:13" x14ac:dyDescent="0.2">
      <c r="B38" t="s">
        <v>30</v>
      </c>
    </row>
    <row r="39" spans="1:13" x14ac:dyDescent="0.2">
      <c r="B39" t="s">
        <v>33</v>
      </c>
    </row>
    <row r="40" spans="1:13" x14ac:dyDescent="0.2">
      <c r="B40" t="s">
        <v>31</v>
      </c>
      <c r="C40" s="1"/>
    </row>
    <row r="43" spans="1:13" x14ac:dyDescent="0.2">
      <c r="C43" s="1"/>
    </row>
    <row r="46" spans="1:13" x14ac:dyDescent="0.2">
      <c r="C46" s="1"/>
    </row>
    <row r="49" spans="3:3" x14ac:dyDescent="0.2">
      <c r="C49" s="1"/>
    </row>
  </sheetData>
  <dataValidations count="1">
    <dataValidation type="decimal" allowBlank="1" showInputMessage="1" showErrorMessage="1" sqref="E18:E23" xr:uid="{68787077-DD1F-4839-A7EE-F67187A24A8E}">
      <formula1>0</formula1>
      <formula2>7</formula2>
    </dataValidation>
  </dataValidations>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topLeftCell="A22" workbookViewId="0">
      <selection activeCell="A22" sqref="A22"/>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LP-03</vt:lpstr>
      <vt:lpstr>LP03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dcterms:created xsi:type="dcterms:W3CDTF">2024-11-07T18:39:12Z</dcterms:created>
  <dcterms:modified xsi:type="dcterms:W3CDTF">2025-01-16T15:56:47Z</dcterms:modified>
</cp:coreProperties>
</file>