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87C1850E-3D93-0248-ACC8-9B047DC15CED}" xr6:coauthVersionLast="47" xr6:coauthVersionMax="47" xr10:uidLastSave="{00000000-0000-0000-0000-000000000000}"/>
  <bookViews>
    <workbookView xWindow="28800" yWindow="0" windowWidth="38400" windowHeight="21600" xr2:uid="{2348A4E0-8013-451A-9DFB-4B893F59DBB1}"/>
  </bookViews>
  <sheets>
    <sheet name="LP-02" sheetId="1" r:id="rId1"/>
    <sheet name="LP02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s="1"/>
  <c r="D21" i="1"/>
  <c r="B21" i="1" s="1"/>
  <c r="D20" i="1"/>
  <c r="B20" i="1" s="1"/>
  <c r="D19" i="1"/>
  <c r="C19" i="1" s="1"/>
  <c r="D18" i="1"/>
  <c r="C18" i="1" s="1"/>
  <c r="H22" i="1"/>
  <c r="A21" i="1"/>
  <c r="H21" i="1" s="1"/>
  <c r="A19" i="1"/>
  <c r="H18" i="1" s="1"/>
  <c r="B23" i="1"/>
  <c r="B19" i="1" l="1"/>
  <c r="B18" i="1"/>
  <c r="I18" i="1" s="1"/>
  <c r="B22" i="1"/>
  <c r="C21" i="1"/>
  <c r="C20" i="1"/>
  <c r="H20" i="1"/>
  <c r="H19" i="1"/>
  <c r="I19" i="1" l="1"/>
  <c r="I21" i="1"/>
  <c r="I22" i="1"/>
  <c r="I20" i="1"/>
  <c r="I24" i="1" l="1"/>
</calcChain>
</file>

<file path=xl/sharedStrings.xml><?xml version="1.0" encoding="utf-8"?>
<sst xmlns="http://schemas.openxmlformats.org/spreadsheetml/2006/main" count="33" uniqueCount="33">
  <si>
    <t>ÉCHELON</t>
  </si>
  <si>
    <t>10 mai 2022 - rajustement salarial</t>
  </si>
  <si>
    <t>10 mai 2024 - rajustement salarial</t>
  </si>
  <si>
    <t>10 mai 2023 - rajustement aux lignes salariales</t>
  </si>
  <si>
    <t>Échelon au 9 mai 2022</t>
  </si>
  <si>
    <t>Échelon</t>
  </si>
  <si>
    <t>Prime de rendement (%)</t>
  </si>
  <si>
    <t>Jours applicables</t>
  </si>
  <si>
    <t>Traitement antérieur</t>
  </si>
  <si>
    <t>Nouveau traitement</t>
  </si>
  <si>
    <t>Traitement rétroactif</t>
  </si>
  <si>
    <t>TRAITEMENT BRUT</t>
  </si>
  <si>
    <t>Hypothèses :</t>
  </si>
  <si>
    <t>Prise en compte de toutes les années applicables (personne employée au 9 mai 2022).</t>
  </si>
  <si>
    <t>Instructions :</t>
  </si>
  <si>
    <t>10 mai 2022 - traitement antérieur</t>
  </si>
  <si>
    <t>Date d’anniversaire</t>
  </si>
  <si>
    <t>(utiliser une date d’anniversaire entre le 5/09/2021 et le 5/10/2022)</t>
  </si>
  <si>
    <t>L’ancienne convention s’arrêtait à l’échelon 8</t>
  </si>
  <si>
    <t>LP-02 (échelons 1 à 11)</t>
  </si>
  <si>
    <t>(échelons 1 à 8)</t>
  </si>
  <si>
    <t>(échelons 1 à 11)</t>
  </si>
  <si>
    <t>Estimation du traitement rétroactif jusqu’au 31 décembre 2024, à supposer que la rémunération de l’employé n’ait fait l’objet d’aucun rajustement après le 3 mai 2024.</t>
  </si>
  <si>
    <t>Le niveau de traitement selon l’ancienne convention s’arrêtait à l’échelon 8, plus la prime de rendement.</t>
  </si>
  <si>
    <t>Il s’agit d’une estimation seulement, calculée à partir d’un nombre limité de facteurs. Les résultats réels pourraient différer considérablement.</t>
  </si>
  <si>
    <t>Entrez votre échelon au 9 mai 2022 dans la cellule C10.</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</si>
  <si>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</si>
  <si>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</si>
  <si>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Si la rémunération a été rajustée après le 3 mai 2024 - Outrepasser la date de fin du dernier jour de la période de paie au cours de laquelle votre taux de rémunération est mis à jour, conformément à la convention collective - Rémunération au rendement reçue sans y avoir droit c. traitement rétroactif dû (soustraire les valeurs dans la colonne F)</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</si>
  <si>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</si>
  <si>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Échelon mis à jour au 9 mai 2022 - selon la nouvelle convention</t>
  </si>
  <si>
    <t>Entrez votre échelon mis à jour au 9 mai 2022 selon la nouvelle convention collective dans la cellule C12.</t>
  </si>
  <si>
    <t>La cellule A23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</si>
</sst>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64" fontId="0" fillId="0" borderId="0" xfId="1" applyFont="1"/>
    <xf numFmtId="1" fontId="0" fillId="2" borderId="0" xfId="1" applyNumberFormat="1" applyFont="1" applyFill="1"/>
    <xf numFmtId="164" fontId="0" fillId="3" borderId="0" xfId="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103771</xdr:colOff>
      <xdr:row>12</xdr:row>
      <xdr:rowOff>35939</xdr:rowOff>
    </xdr:to>
    <xdr:pic>
      <xdr:nvPicPr>
        <xdr:cNvPr id="4" name="Picture 3">
          <a:extLst>
            <a:ext uri="{FF2B5EF4-FFF2-40B4-BE49-F238E27FC236}">
              <a16:creationId xmlns:a16="http://schemas.microsoft.com/office/drawing/2014/main" id="{5788CD3B-91D9-1CA7-AC57-385AB72B4868}"/>
            </a:ext>
          </a:extLst>
        </xdr:cNvPr>
        <xdr:cNvPicPr>
          <a:picLocks noChangeAspect="1"/>
        </xdr:cNvPicPr>
      </xdr:nvPicPr>
      <xdr:blipFill>
        <a:blip xmlns:r="http://schemas.openxmlformats.org/officeDocument/2006/relationships" r:embed="rId1"/>
        <a:stretch>
          <a:fillRect/>
        </a:stretch>
      </xdr:blipFill>
      <xdr:spPr>
        <a:xfrm>
          <a:off x="0" y="182880"/>
          <a:ext cx="8028571" cy="2047619"/>
        </a:xfrm>
        <a:prstGeom prst="rect">
          <a:avLst/>
        </a:prstGeom>
      </xdr:spPr>
    </xdr:pic>
    <xdr:clientData/>
  </xdr:twoCellAnchor>
  <xdr:twoCellAnchor editAs="oneCell">
    <xdr:from>
      <xdr:col>0</xdr:col>
      <xdr:colOff>0</xdr:colOff>
      <xdr:row>13</xdr:row>
      <xdr:rowOff>0</xdr:rowOff>
    </xdr:from>
    <xdr:to>
      <xdr:col>12</xdr:col>
      <xdr:colOff>446705</xdr:colOff>
      <xdr:row>36</xdr:row>
      <xdr:rowOff>69950</xdr:rowOff>
    </xdr:to>
    <xdr:pic>
      <xdr:nvPicPr>
        <xdr:cNvPr id="5" name="Picture 4">
          <a:extLst>
            <a:ext uri="{FF2B5EF4-FFF2-40B4-BE49-F238E27FC236}">
              <a16:creationId xmlns:a16="http://schemas.microsoft.com/office/drawing/2014/main" id="{16A568CE-F413-AF59-1675-1A62A82ADF87}"/>
            </a:ext>
          </a:extLst>
        </xdr:cNvPr>
        <xdr:cNvPicPr>
          <a:picLocks noChangeAspect="1"/>
        </xdr:cNvPicPr>
      </xdr:nvPicPr>
      <xdr:blipFill>
        <a:blip xmlns:r="http://schemas.openxmlformats.org/officeDocument/2006/relationships" r:embed="rId2"/>
        <a:stretch>
          <a:fillRect/>
        </a:stretch>
      </xdr:blipFill>
      <xdr:spPr>
        <a:xfrm>
          <a:off x="0" y="2377440"/>
          <a:ext cx="7761905" cy="42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N48"/>
  <sheetViews>
    <sheetView tabSelected="1" zoomScale="110" zoomScaleNormal="110" workbookViewId="0">
      <selection activeCell="J14" sqref="J14"/>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4" x14ac:dyDescent="0.2">
      <c r="A2" s="11" t="s">
        <v>19</v>
      </c>
    </row>
    <row r="3" spans="1:14" x14ac:dyDescent="0.2">
      <c r="B3" s="11" t="s">
        <v>0</v>
      </c>
      <c r="C3" s="13">
        <v>1</v>
      </c>
      <c r="D3" s="13">
        <v>2</v>
      </c>
      <c r="E3" s="13">
        <v>3</v>
      </c>
      <c r="F3" s="13">
        <v>4</v>
      </c>
      <c r="G3" s="13">
        <v>5</v>
      </c>
      <c r="H3" s="13">
        <v>6</v>
      </c>
      <c r="I3" s="13">
        <v>7</v>
      </c>
      <c r="J3" s="13">
        <v>8</v>
      </c>
      <c r="K3" s="13">
        <v>9</v>
      </c>
      <c r="L3" s="13">
        <v>10</v>
      </c>
      <c r="M3" s="13">
        <v>11</v>
      </c>
    </row>
    <row r="4" spans="1:14" x14ac:dyDescent="0.2">
      <c r="A4" t="s">
        <v>15</v>
      </c>
      <c r="C4" s="6">
        <v>114884</v>
      </c>
      <c r="D4" s="6">
        <v>120283</v>
      </c>
      <c r="E4" s="6">
        <v>125936</v>
      </c>
      <c r="F4" s="6">
        <v>131854</v>
      </c>
      <c r="G4" s="6">
        <v>138053</v>
      </c>
      <c r="H4" s="6">
        <v>144541</v>
      </c>
      <c r="I4" s="6">
        <v>151333</v>
      </c>
      <c r="J4" s="6">
        <v>158449</v>
      </c>
      <c r="K4" s="8">
        <v>166405</v>
      </c>
      <c r="L4" s="8">
        <v>174224</v>
      </c>
      <c r="M4" s="8">
        <v>182413</v>
      </c>
      <c r="N4" t="s">
        <v>18</v>
      </c>
    </row>
    <row r="5" spans="1:14" x14ac:dyDescent="0.2">
      <c r="A5" t="s">
        <v>1</v>
      </c>
      <c r="C5" s="6">
        <v>120761</v>
      </c>
      <c r="D5" s="6">
        <v>126436</v>
      </c>
      <c r="E5" s="6">
        <v>132377</v>
      </c>
      <c r="F5" s="6">
        <v>138601</v>
      </c>
      <c r="G5" s="6">
        <v>145115</v>
      </c>
      <c r="H5" s="6">
        <v>151934</v>
      </c>
      <c r="I5" s="6">
        <v>159076</v>
      </c>
      <c r="J5" s="6">
        <v>166552</v>
      </c>
      <c r="K5" s="8">
        <v>174382</v>
      </c>
      <c r="L5" s="8">
        <v>182576</v>
      </c>
      <c r="M5" s="8">
        <v>191157</v>
      </c>
    </row>
    <row r="6" spans="1:14" x14ac:dyDescent="0.2">
      <c r="A6" t="s">
        <v>3</v>
      </c>
      <c r="C6" s="6">
        <v>125006</v>
      </c>
      <c r="D6" s="6">
        <v>130880</v>
      </c>
      <c r="E6" s="6">
        <v>137030</v>
      </c>
      <c r="F6" s="6">
        <v>143473</v>
      </c>
      <c r="G6" s="6">
        <v>150215</v>
      </c>
      <c r="H6" s="6">
        <v>157274</v>
      </c>
      <c r="I6" s="6">
        <v>164667</v>
      </c>
      <c r="J6" s="6">
        <v>172407</v>
      </c>
      <c r="K6" s="8">
        <v>180511</v>
      </c>
      <c r="L6" s="8">
        <v>188993</v>
      </c>
      <c r="M6" s="8">
        <v>197876</v>
      </c>
    </row>
    <row r="7" spans="1:14" x14ac:dyDescent="0.2">
      <c r="A7" t="s">
        <v>2</v>
      </c>
      <c r="C7" s="6">
        <v>127825</v>
      </c>
      <c r="D7" s="6">
        <v>133832</v>
      </c>
      <c r="E7" s="6">
        <v>140120</v>
      </c>
      <c r="F7" s="6">
        <v>146708</v>
      </c>
      <c r="G7" s="6">
        <v>153602</v>
      </c>
      <c r="H7" s="6">
        <v>160820</v>
      </c>
      <c r="I7" s="6">
        <v>168380</v>
      </c>
      <c r="J7" s="6">
        <v>176295</v>
      </c>
      <c r="K7" s="8">
        <v>184581</v>
      </c>
      <c r="L7" s="8">
        <v>193255</v>
      </c>
      <c r="M7" s="8">
        <v>202339</v>
      </c>
    </row>
    <row r="10" spans="1:14" x14ac:dyDescent="0.2">
      <c r="A10" t="s">
        <v>4</v>
      </c>
      <c r="C10" s="7">
        <v>8</v>
      </c>
      <c r="D10" t="s">
        <v>20</v>
      </c>
    </row>
    <row r="11" spans="1:14" x14ac:dyDescent="0.2">
      <c r="A11" t="s">
        <v>16</v>
      </c>
      <c r="C11" s="10">
        <v>44651</v>
      </c>
      <c r="D11" t="s">
        <v>17</v>
      </c>
      <c r="K11" s="2"/>
    </row>
    <row r="12" spans="1:14" x14ac:dyDescent="0.2">
      <c r="A12" t="s">
        <v>30</v>
      </c>
      <c r="C12" s="14">
        <v>11</v>
      </c>
      <c r="D12" t="s">
        <v>21</v>
      </c>
    </row>
    <row r="15" spans="1:14" x14ac:dyDescent="0.2">
      <c r="F15" s="2"/>
    </row>
    <row r="17" spans="1:12" x14ac:dyDescent="0.2">
      <c r="B17" s="11" t="s">
        <v>8</v>
      </c>
      <c r="C17" s="11" t="s">
        <v>9</v>
      </c>
      <c r="D17" s="11" t="s">
        <v>5</v>
      </c>
      <c r="E17" s="11" t="s">
        <v>6</v>
      </c>
      <c r="F17" s="11"/>
      <c r="G17" s="11"/>
      <c r="H17" s="11" t="s">
        <v>7</v>
      </c>
      <c r="I17" s="11" t="s">
        <v>10</v>
      </c>
      <c r="J17" s="11"/>
    </row>
    <row r="18" spans="1:12" x14ac:dyDescent="0.2">
      <c r="A18" s="15">
        <v>44691</v>
      </c>
      <c r="B18" s="12">
        <f>IF(D18&lt;8,(_xlfn.XLOOKUP(D18,$C$3:$M$3,$C$4:$M$4)),($J$4*(1+(E18/100))))</f>
        <v>158449</v>
      </c>
      <c r="C18" s="1">
        <f>IF(D18&lt;11,(_xlfn.XLOOKUP(D18,$C$3:$M$3,$C$5:$M$5)),($M$5*(1+(E18/100))))</f>
        <v>191157</v>
      </c>
      <c r="D18" s="1">
        <f>C12</f>
        <v>11</v>
      </c>
      <c r="E18" s="9">
        <v>0</v>
      </c>
      <c r="F18" s="1"/>
      <c r="H18" s="4">
        <f>A19-A18</f>
        <v>325</v>
      </c>
      <c r="I18" s="2">
        <f>(C18-B18)/365*H18</f>
        <v>29123.561643835619</v>
      </c>
      <c r="J18" s="2"/>
      <c r="L18" s="2"/>
    </row>
    <row r="19" spans="1:12" x14ac:dyDescent="0.2">
      <c r="A19" s="15">
        <f>C11+365</f>
        <v>45016</v>
      </c>
      <c r="B19" s="12">
        <f>IF(D19&lt;8,(_xlfn.XLOOKUP(D19,$C$3:$M$3,$C$4:$M$4)),($J$4*(1+(E19/100))))</f>
        <v>158449</v>
      </c>
      <c r="C19" s="1">
        <f t="shared" ref="C19" si="0">IF(D19&lt;11,(_xlfn.XLOOKUP(D19,$C$3:$M$3,$C$5:$M$5)),($M$5*(1+(E19/100))))</f>
        <v>191157</v>
      </c>
      <c r="D19" s="1">
        <f>C12+1</f>
        <v>12</v>
      </c>
      <c r="E19" s="9">
        <v>0</v>
      </c>
      <c r="F19" s="1"/>
      <c r="H19" s="4">
        <f t="shared" ref="H19:H22" si="1">A20-A19</f>
        <v>40</v>
      </c>
      <c r="I19" s="2">
        <f>(C19-B19)/365*H19</f>
        <v>3584.4383561643835</v>
      </c>
      <c r="J19" s="2"/>
      <c r="L19" s="2"/>
    </row>
    <row r="20" spans="1:12" x14ac:dyDescent="0.2">
      <c r="A20" s="15">
        <v>45056</v>
      </c>
      <c r="B20" s="12">
        <f>IF(D20&lt;8,(_xlfn.XLOOKUP(D20,$C$3:$M$3,$C$4:$M$4)),($J$4*(1+(E20/100))))</f>
        <v>158449</v>
      </c>
      <c r="C20" s="1">
        <f>IF(D20&lt;11,(_xlfn.XLOOKUP(D20,$C$3:$M$3,$C$6:$M$6)),($M$6*(1+(E20/100))))</f>
        <v>197876</v>
      </c>
      <c r="D20" s="1">
        <f>C12+1</f>
        <v>12</v>
      </c>
      <c r="E20" s="9">
        <v>0</v>
      </c>
      <c r="F20" s="1"/>
      <c r="H20" s="4">
        <f t="shared" si="1"/>
        <v>325</v>
      </c>
      <c r="I20" s="2">
        <f>(C20-B20)/365*H20</f>
        <v>35106.232876712333</v>
      </c>
      <c r="J20" s="2"/>
      <c r="L20" s="2"/>
    </row>
    <row r="21" spans="1:12" x14ac:dyDescent="0.2">
      <c r="A21" s="15">
        <f>C11+365*2</f>
        <v>45381</v>
      </c>
      <c r="B21" s="12">
        <f>IF(D21&lt;8,(_xlfn.XLOOKUP(D21,$C$3:$M$3,$C$4:$M$4)),($J$4*(1+(E21/100))))</f>
        <v>165737.65400000001</v>
      </c>
      <c r="C21" s="1">
        <f>IF(D21&lt;11,(_xlfn.XLOOKUP(D21,$C$3:$M$3,$C$6:$M$6)),($M$6*(1+(E21/100))))</f>
        <v>206978.296</v>
      </c>
      <c r="D21" s="1">
        <f>C12+2</f>
        <v>13</v>
      </c>
      <c r="E21" s="9">
        <v>4.5999999999999996</v>
      </c>
      <c r="F21" s="1"/>
      <c r="G21" s="2"/>
      <c r="H21" s="4">
        <f t="shared" si="1"/>
        <v>41</v>
      </c>
      <c r="I21" s="2">
        <f>(C21-B21)/365*H21</f>
        <v>4632.5104712328757</v>
      </c>
      <c r="J21" s="2"/>
      <c r="L21" s="2"/>
    </row>
    <row r="22" spans="1:12" x14ac:dyDescent="0.2">
      <c r="A22" s="15">
        <v>45422</v>
      </c>
      <c r="B22" s="12">
        <f>IF(D22&lt;8,(_xlfn.XLOOKUP(D22,$C$3:$M$3,$C$4:$M$4)),($J$4*(1+(E22/100))))</f>
        <v>165737.65400000001</v>
      </c>
      <c r="C22" s="1">
        <f>IF(D22&lt;11,(_xlfn.XLOOKUP(D22,$C$3:$M$3,$C$7:$M$7)),($M$7*(1+(E22/100))))</f>
        <v>211646.59400000001</v>
      </c>
      <c r="D22" s="1">
        <f>C12+2</f>
        <v>13</v>
      </c>
      <c r="E22" s="9">
        <v>4.5999999999999996</v>
      </c>
      <c r="F22" s="1"/>
      <c r="H22" s="4">
        <f t="shared" si="1"/>
        <v>235</v>
      </c>
      <c r="I22" s="2">
        <f>(C22-B22)/365*H22</f>
        <v>29557.810684931508</v>
      </c>
      <c r="J22" s="2"/>
      <c r="L22" s="2"/>
    </row>
    <row r="23" spans="1:12" x14ac:dyDescent="0.2">
      <c r="A23" s="16">
        <v>45657</v>
      </c>
      <c r="B23" s="1">
        <f t="shared" ref="B23" si="2">J8*1.046</f>
        <v>0</v>
      </c>
      <c r="I23" s="3"/>
    </row>
    <row r="24" spans="1:12" x14ac:dyDescent="0.2">
      <c r="I24" s="2">
        <f>SUM(I18:I23)</f>
        <v>102004.55403287672</v>
      </c>
      <c r="J24" s="11" t="s">
        <v>11</v>
      </c>
    </row>
    <row r="26" spans="1:12" x14ac:dyDescent="0.2">
      <c r="A26" s="11" t="s">
        <v>12</v>
      </c>
      <c r="B26" t="s">
        <v>22</v>
      </c>
    </row>
    <row r="27" spans="1:12" x14ac:dyDescent="0.2">
      <c r="A27" s="11"/>
      <c r="B27" t="s">
        <v>28</v>
      </c>
    </row>
    <row r="28" spans="1:12" x14ac:dyDescent="0.2">
      <c r="A28" s="11"/>
      <c r="B28" t="s">
        <v>23</v>
      </c>
    </row>
    <row r="29" spans="1:12" x14ac:dyDescent="0.2">
      <c r="A29" s="11"/>
      <c r="B29" t="s">
        <v>24</v>
      </c>
    </row>
    <row r="30" spans="1:12" x14ac:dyDescent="0.2">
      <c r="B30" t="s">
        <v>13</v>
      </c>
    </row>
    <row r="32" spans="1:12" x14ac:dyDescent="0.2">
      <c r="A32" s="11" t="s">
        <v>14</v>
      </c>
      <c r="B32" s="5"/>
    </row>
    <row r="33" spans="2:13" x14ac:dyDescent="0.2">
      <c r="B33" t="s">
        <v>25</v>
      </c>
    </row>
    <row r="34" spans="2:13" x14ac:dyDescent="0.2">
      <c r="B34" t="s">
        <v>31</v>
      </c>
    </row>
    <row r="35" spans="2:13" x14ac:dyDescent="0.2">
      <c r="B35" t="s">
        <v>26</v>
      </c>
    </row>
    <row r="36" spans="2:13" x14ac:dyDescent="0.2">
      <c r="B36" t="s">
        <v>27</v>
      </c>
      <c r="C36" s="2"/>
      <c r="D36" s="2"/>
      <c r="E36" s="2"/>
      <c r="F36" s="2"/>
      <c r="G36" s="2"/>
      <c r="H36" s="2"/>
      <c r="I36" s="2"/>
      <c r="J36" s="2"/>
      <c r="K36" s="2"/>
      <c r="L36" s="2"/>
      <c r="M36" s="2"/>
    </row>
    <row r="37" spans="2:13" x14ac:dyDescent="0.2">
      <c r="B37" t="s">
        <v>32</v>
      </c>
    </row>
    <row r="38" spans="2:13" x14ac:dyDescent="0.2">
      <c r="B38" t="s">
        <v>29</v>
      </c>
    </row>
    <row r="42" spans="2:13" x14ac:dyDescent="0.2">
      <c r="C42" s="1"/>
    </row>
    <row r="45" spans="2:13" x14ac:dyDescent="0.2">
      <c r="C45" s="1"/>
    </row>
    <row r="48" spans="2:13" x14ac:dyDescent="0.2">
      <c r="C48" s="1"/>
    </row>
  </sheetData>
  <dataValidations count="1">
    <dataValidation type="decimal" allowBlank="1" showInputMessage="1" showErrorMessage="1" sqref="E18:E22" xr:uid="{68787077-DD1F-4839-A7EE-F67187A24A8E}">
      <formula1>0</formula1>
      <formula2>7</formula2>
    </dataValidation>
  </dataValidation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N18" sqref="N18"/>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LP-02</vt:lpstr>
      <vt:lpstr>LP02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cp:lastPrinted>2024-11-27T15:58:26Z</cp:lastPrinted>
  <dcterms:created xsi:type="dcterms:W3CDTF">2024-11-07T18:39:12Z</dcterms:created>
  <dcterms:modified xsi:type="dcterms:W3CDTF">2025-01-16T15:26:56Z</dcterms:modified>
</cp:coreProperties>
</file>